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agachet/Desktop/"/>
    </mc:Choice>
  </mc:AlternateContent>
  <xr:revisionPtr revIDLastSave="0" documentId="13_ncr:1_{42D1A7F8-FAD5-634E-A3CD-6B2EA49D79C5}" xr6:coauthVersionLast="45" xr6:coauthVersionMax="45" xr10:uidLastSave="{00000000-0000-0000-0000-000000000000}"/>
  <bookViews>
    <workbookView xWindow="0" yWindow="440" windowWidth="33600" windowHeight="19700" activeTab="2" xr2:uid="{00000000-000D-0000-FFFF-FFFF00000000}"/>
  </bookViews>
  <sheets>
    <sheet name="1" sheetId="2" r:id="rId1"/>
    <sheet name="2" sheetId="3" r:id="rId2"/>
    <sheet name="3" sheetId="4" r:id="rId3"/>
  </sheets>
  <definedNames>
    <definedName name="_Toc525633091" localSheetId="1">'2'!$A$4</definedName>
    <definedName name="_Toc526651681" localSheetId="1">'2'!$A$1</definedName>
    <definedName name="_Toc526651682" localSheetId="1">'2'!$A$2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4" l="1"/>
  <c r="R9" i="4" s="1"/>
  <c r="G8" i="4"/>
  <c r="R8" i="4" s="1"/>
  <c r="G7" i="4"/>
  <c r="R7" i="4" s="1"/>
  <c r="R6" i="4"/>
  <c r="G5" i="4"/>
  <c r="R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</author>
  </authors>
  <commentList>
    <comment ref="G3" authorId="0" shapeId="0" xr:uid="{00000000-0006-0000-0200-000001000000}">
      <text>
        <r>
          <rPr>
            <sz val="9"/>
            <color indexed="81"/>
            <rFont val="Tahoma"/>
            <family val="2"/>
          </rPr>
          <t>le plus bas 100 points
ensuite : 100 x offre plus bas/par offre considérée</t>
        </r>
      </text>
    </comment>
    <comment ref="O3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10 pts
facilité d'emploi, ergonomie
fiabilité
</t>
        </r>
      </text>
    </comment>
    <comment ref="Q3" authorId="0" shapeId="0" xr:uid="{00000000-0006-0000-0200-000003000000}">
      <text>
        <r>
          <rPr>
            <sz val="9"/>
            <color indexed="81"/>
            <rFont val="Tahoma"/>
            <family val="2"/>
          </rPr>
          <t>3 mois 10 points
+2 pts par semaine réduite
au-delà 3 mois 0 pts</t>
        </r>
      </text>
    </comment>
    <comment ref="R3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=(F5*0,4)+((H5+J5+L5+M5)*0,5)+(O5*0,1)
</t>
        </r>
      </text>
    </comment>
    <comment ref="I4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Durée et contenu de la garantie (20 points)
Note de 0 à 5 si Non fourni,Pas de garantie complémentaire.
Note de 6 à 15 si Incomplet,insuffisamment détaillé ou incohérent
Note de 16 à 20 si Complet, suffisamment détaillé et cohérent.
</t>
        </r>
      </text>
    </comment>
    <comment ref="K4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Service après-vente (20 points)
Note de 0 à 5 si Non Fourni
Note de 6 à 15 si Incomplet,insuffisamment détaillé ou incohérent
Note de 16 à 20 si Complet, suffisamment détaillé et cohérent.
</t>
        </r>
      </text>
    </comment>
    <comment ref="M4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50 points
-3 pts par NC
</t>
        </r>
      </text>
    </comment>
  </commentList>
</comments>
</file>

<file path=xl/sharedStrings.xml><?xml version="1.0" encoding="utf-8"?>
<sst xmlns="http://schemas.openxmlformats.org/spreadsheetml/2006/main" count="130" uniqueCount="107">
  <si>
    <t>Societé</t>
  </si>
  <si>
    <t xml:space="preserve">Marque </t>
  </si>
  <si>
    <t>Type</t>
  </si>
  <si>
    <t>Ch</t>
  </si>
  <si>
    <t>Prix HT hors reprise</t>
  </si>
  <si>
    <t>Reprise</t>
  </si>
  <si>
    <t>Garnier</t>
  </si>
  <si>
    <t>Massey</t>
  </si>
  <si>
    <t>MF 4709</t>
  </si>
  <si>
    <t>MF 5710</t>
  </si>
  <si>
    <t>Vaudaux</t>
  </si>
  <si>
    <t>Kubota</t>
  </si>
  <si>
    <t>M5091 DThq</t>
  </si>
  <si>
    <t>Chavanel</t>
  </si>
  <si>
    <t>Claas</t>
  </si>
  <si>
    <t>Atos 340mr</t>
  </si>
  <si>
    <t>Monod</t>
  </si>
  <si>
    <t>Landini</t>
  </si>
  <si>
    <t>Serie5,100</t>
  </si>
  <si>
    <t>Serie5H,110</t>
  </si>
  <si>
    <t>Bouvier</t>
  </si>
  <si>
    <t>New Holland</t>
  </si>
  <si>
    <t>T 5 95</t>
  </si>
  <si>
    <t>Track équipement</t>
  </si>
  <si>
    <t>Valtra</t>
  </si>
  <si>
    <t>A 94 Hitec</t>
  </si>
  <si>
    <t>Bonfils</t>
  </si>
  <si>
    <t>John Deer</t>
  </si>
  <si>
    <t>5100 R</t>
  </si>
  <si>
    <t>● Le critère "délais de livraison" sera jugé selon la formule suivante :</t>
  </si>
  <si>
    <t>Facilité d’emploi, ergonomie, fiabilité…</t>
  </si>
  <si>
    <t xml:space="preserve">Minoration de 3 points par non-conformité </t>
  </si>
  <si>
    <t>Complet, suffisamment détaillé et cohérent.</t>
  </si>
  <si>
    <t>Non Fourni</t>
  </si>
  <si>
    <t>Pas de garantie complémentaire.</t>
  </si>
  <si>
    <t xml:space="preserve">Complet, suffisamment détaillé et cohérent. </t>
  </si>
  <si>
    <t>Non fourni.</t>
  </si>
  <si>
    <t>Note de 16 à 20 points si :</t>
  </si>
  <si>
    <t>Note de 6 à 15 points si </t>
  </si>
  <si>
    <t xml:space="preserve">Note de 0 à 5 points si </t>
  </si>
  <si>
    <t>Critère de notation</t>
  </si>
  <si>
    <t>Le barème appliqué pour la notation des différents éléments de l’offre est le suivant :</t>
  </si>
  <si>
    <t>● Le critère "valeur technique" sera jugé sur 100 points répartis comme suit :</t>
  </si>
  <si>
    <t>Montant de l’offre considérée</t>
  </si>
  <si>
    <t>-------------------------------------------</t>
  </si>
  <si>
    <t xml:space="preserve">100    X </t>
  </si>
  <si>
    <t>Offre présentant le prix le plus bas</t>
  </si>
  <si>
    <t>● Le critère "Prix des prestations" sera jugé selon la formule suivante :</t>
  </si>
  <si>
    <t>Délais de livraison</t>
  </si>
  <si>
    <t>Valeur technique</t>
  </si>
  <si>
    <t xml:space="preserve">Prix des prestations </t>
  </si>
  <si>
    <t>Pondération</t>
  </si>
  <si>
    <t>Critères de jugement des propositions</t>
  </si>
  <si>
    <t>Le jugement de l'offre économiquement la plus avantageuse sera effectué selon les critères de pondération suivants :</t>
  </si>
  <si>
    <t xml:space="preserve"> Critères utilisés lors de l'attribution du marché</t>
  </si>
  <si>
    <t>Extratit du Cahier des Clauses Techniques et Particulières (CCTP)</t>
  </si>
  <si>
    <t>NB pts/prix</t>
  </si>
  <si>
    <t>Poids vide</t>
  </si>
  <si>
    <t>Nb pts/visite</t>
  </si>
  <si>
    <t>Délais</t>
  </si>
  <si>
    <t>Nb pts/délais</t>
  </si>
  <si>
    <t>Total pondéré</t>
  </si>
  <si>
    <t>Garantie</t>
  </si>
  <si>
    <t>Nb pts/garantie</t>
  </si>
  <si>
    <t>SAV</t>
  </si>
  <si>
    <t>Nb pts/SAV</t>
  </si>
  <si>
    <t>Conformité CCTP</t>
  </si>
  <si>
    <t>Nb pts/CCTP</t>
  </si>
  <si>
    <t xml:space="preserve">5 ans ou 2500 heures
(500h/an)
</t>
  </si>
  <si>
    <t>Depange 7j/7 hiver
+ prêt d'un matériel</t>
  </si>
  <si>
    <t>Boite à vitesse 12AV/12AR
Relevage avant 2,5 t
Pompe hydraulique 58l/mn
Siege passager serie
Cabine sur silentblocs</t>
  </si>
  <si>
    <t>3,1 T</t>
  </si>
  <si>
    <t>3 mois</t>
  </si>
  <si>
    <t>5 ans pièces et mains d'œuvres et déplacement</t>
  </si>
  <si>
    <t>Dépange 7j/7 hiver
+ prêt d'un matériel</t>
  </si>
  <si>
    <t>3,4 T</t>
  </si>
  <si>
    <t xml:space="preserve">
2 mois </t>
  </si>
  <si>
    <t xml:space="preserve">5 ans ou 1 000 heures (200h/an) pièces et mains d'oeuvres
</t>
  </si>
  <si>
    <t>depange sous
 24 h
+ prêt d'un materiel</t>
  </si>
  <si>
    <r>
      <t>Boite à vitesse 10AV/10AR
Relevage avant 2,8 t
Pompe hydraulique débit 55 l/mn
Siege passager série</t>
    </r>
    <r>
      <rPr>
        <sz val="12"/>
        <rFont val="Arial"/>
        <family val="2"/>
      </rPr>
      <t xml:space="preserve">
Freins 4 roues 
Cabine amortie hydrauliquement
Etrave Vario Bialler </t>
    </r>
  </si>
  <si>
    <t>4 T</t>
  </si>
  <si>
    <t>2 mois</t>
  </si>
  <si>
    <t>serie5,100</t>
  </si>
  <si>
    <t xml:space="preserve">5 ans </t>
  </si>
  <si>
    <t>3,8 T</t>
  </si>
  <si>
    <t>4 mois</t>
  </si>
  <si>
    <t>serie5H,110</t>
  </si>
  <si>
    <t xml:space="preserve">2 mois
</t>
  </si>
  <si>
    <t>-          Offre présentant le prix le plus bas : 100 points ;</t>
  </si>
  <si>
    <t>-          Calcul du nombre de points pour une autre offre :</t>
  </si>
  <si>
    <t>Ø Durée et modalité de la garantie : 20 points.</t>
  </si>
  <si>
    <t>Ø Prêt de matériel en cas de panne, week-end et jours fériés compris : 20 points</t>
  </si>
  <si>
    <t>Ø Conformité au C.C.T.P : 50 points</t>
  </si>
  <si>
    <t>Ø Présentation d’un produit similaire : 10 points</t>
  </si>
  <si>
    <r>
      <t>Incomplet,</t>
    </r>
    <r>
      <rPr>
        <sz val="12"/>
        <color rgb="FF000000"/>
        <rFont val="Arial"/>
        <family val="2"/>
      </rPr>
      <t xml:space="preserve"> </t>
    </r>
    <r>
      <rPr>
        <sz val="12"/>
        <color theme="1"/>
        <rFont val="Arial"/>
        <family val="2"/>
      </rPr>
      <t>insuffisamment détaillé ou incohérent</t>
    </r>
  </si>
  <si>
    <r>
      <t xml:space="preserve">Service après-vente </t>
    </r>
    <r>
      <rPr>
        <b/>
        <sz val="12"/>
        <color theme="1"/>
        <rFont val="Arial"/>
        <family val="2"/>
      </rPr>
      <t>(20 points)</t>
    </r>
  </si>
  <si>
    <r>
      <t xml:space="preserve">Conformité au C.C.T.P </t>
    </r>
    <r>
      <rPr>
        <b/>
        <sz val="12"/>
        <color theme="1"/>
        <rFont val="Arial"/>
        <family val="2"/>
      </rPr>
      <t>(50 points)</t>
    </r>
  </si>
  <si>
    <r>
      <t xml:space="preserve">Présentation d’un produit similaire (en concession, autres communes, agriculteurs… ) </t>
    </r>
    <r>
      <rPr>
        <b/>
        <sz val="12"/>
        <color theme="1"/>
        <rFont val="Arial"/>
        <family val="2"/>
      </rPr>
      <t>(10 points)</t>
    </r>
  </si>
  <si>
    <t>Ø Livraison en 3 (trois) mois : 10 points</t>
  </si>
  <si>
    <t>Ø Délais réduit : + 2 points par semaine</t>
  </si>
  <si>
    <t>Ø Livraison au-delà de 3 mois : 0 point</t>
  </si>
  <si>
    <r>
      <t xml:space="preserve">Durée et contenu de la garantie      </t>
    </r>
    <r>
      <rPr>
        <b/>
        <sz val="12"/>
        <color theme="1"/>
        <rFont val="Arial"/>
        <family val="2"/>
      </rPr>
      <t xml:space="preserve"> (20 points)</t>
    </r>
  </si>
  <si>
    <t>Boite à vitesse 16AV/16AR
Relevage avant 2,8 t
Pompe hydraulique 62l/mn
Siege passager de série
Pas de prise de force Eco 
seulement avec option boite à vitesse 48/16 (2 200€)</t>
  </si>
  <si>
    <t>Boite à vitesse 24AV/24AR
Relevage avant 2,8 t
Pompe hydraulique 62l/mn
Siege passager de série
Pas de prise de force Eco 
seulement avec option boite à vitesse 48/16 (2 200€)</t>
  </si>
  <si>
    <r>
      <t xml:space="preserve">Boite à vitesse 36AV/36AR
Relevage avant 2,8 t
Pompe hydraulique 64 l/mn
Siège passager option (330€)
Cabine sur silentblocs
</t>
    </r>
    <r>
      <rPr>
        <sz val="12"/>
        <rFont val="Arial"/>
        <family val="2"/>
      </rPr>
      <t>Vitraga Av D lexan (1800€) (Protection vitre droite)</t>
    </r>
  </si>
  <si>
    <t>Détail de notre choix</t>
  </si>
  <si>
    <t>Sociétés ayant répondu à l'appel d'offre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</si>
</sst>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€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6"/>
      <color theme="1"/>
      <name val="Times New Roman"/>
      <family val="1"/>
    </font>
    <font>
      <b/>
      <sz val="12"/>
      <color theme="1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rgb="FF000000"/>
      <name val="Arial"/>
      <family val="2"/>
    </font>
    <font>
      <b/>
      <u/>
      <sz val="14"/>
      <color theme="1"/>
      <name val="Arial"/>
      <family val="2"/>
    </font>
    <font>
      <u/>
      <sz val="12"/>
      <color theme="1"/>
      <name val="Arial"/>
      <family val="2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left"/>
    </xf>
    <xf numFmtId="0" fontId="1" fillId="5" borderId="6" xfId="0" applyFont="1" applyFill="1" applyBorder="1"/>
    <xf numFmtId="0" fontId="1" fillId="5" borderId="6" xfId="0" applyFont="1" applyFill="1" applyBorder="1" applyAlignment="1">
      <alignment horizontal="center"/>
    </xf>
    <xf numFmtId="3" fontId="1" fillId="5" borderId="6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 horizontal="left"/>
    </xf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3" fontId="1" fillId="6" borderId="6" xfId="0" applyNumberFormat="1" applyFont="1" applyFill="1" applyBorder="1" applyAlignment="1">
      <alignment horizontal="center"/>
    </xf>
    <xf numFmtId="0" fontId="1" fillId="7" borderId="6" xfId="0" applyFont="1" applyFill="1" applyBorder="1" applyAlignment="1">
      <alignment horizontal="left"/>
    </xf>
    <xf numFmtId="0" fontId="1" fillId="7" borderId="6" xfId="0" applyFont="1" applyFill="1" applyBorder="1"/>
    <xf numFmtId="0" fontId="1" fillId="7" borderId="6" xfId="0" applyFont="1" applyFill="1" applyBorder="1" applyAlignment="1">
      <alignment horizontal="center"/>
    </xf>
    <xf numFmtId="3" fontId="1" fillId="7" borderId="6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165" fontId="1" fillId="3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0" fontId="1" fillId="9" borderId="6" xfId="0" applyFont="1" applyFill="1" applyBorder="1" applyAlignment="1">
      <alignment vertical="center"/>
    </xf>
    <xf numFmtId="0" fontId="1" fillId="9" borderId="6" xfId="0" applyFont="1" applyFill="1" applyBorder="1" applyAlignment="1">
      <alignment horizontal="center"/>
    </xf>
    <xf numFmtId="164" fontId="1" fillId="9" borderId="6" xfId="0" applyNumberFormat="1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 vertical="center"/>
    </xf>
    <xf numFmtId="164" fontId="1" fillId="9" borderId="6" xfId="0" applyNumberFormat="1" applyFont="1" applyFill="1" applyBorder="1" applyAlignment="1">
      <alignment horizontal="center" vertical="center"/>
    </xf>
    <xf numFmtId="165" fontId="1" fillId="9" borderId="6" xfId="0" applyNumberFormat="1" applyFont="1" applyFill="1" applyBorder="1" applyAlignment="1">
      <alignment horizontal="center" vertical="center"/>
    </xf>
    <xf numFmtId="0" fontId="1" fillId="9" borderId="6" xfId="0" applyFont="1" applyFill="1" applyBorder="1" applyAlignment="1">
      <alignment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8" borderId="16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9" fontId="3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1" fillId="9" borderId="7" xfId="0" applyFont="1" applyFill="1" applyBorder="1" applyAlignment="1">
      <alignment horizontal="left" vertical="center"/>
    </xf>
    <xf numFmtId="164" fontId="1" fillId="9" borderId="2" xfId="0" applyNumberFormat="1" applyFont="1" applyFill="1" applyBorder="1" applyAlignment="1">
      <alignment horizontal="center" vertical="center"/>
    </xf>
    <xf numFmtId="164" fontId="1" fillId="9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14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left" vertical="center" wrapText="1" indent="2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CCFF"/>
      <color rgb="FFFF99CC"/>
      <color rgb="FFE8D1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16</xdr:row>
      <xdr:rowOff>28575</xdr:rowOff>
    </xdr:from>
    <xdr:to>
      <xdr:col>0</xdr:col>
      <xdr:colOff>2000250</xdr:colOff>
      <xdr:row>18</xdr:row>
      <xdr:rowOff>104775</xdr:rowOff>
    </xdr:to>
    <xdr:sp macro="" textlink="">
      <xdr:nvSpPr>
        <xdr:cNvPr id="2" name="AutoShape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762000" y="3076575"/>
          <a:ext cx="0" cy="457200"/>
        </a:xfrm>
        <a:prstGeom prst="leftBracket">
          <a:avLst>
            <a:gd name="adj" fmla="val 3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16</xdr:row>
      <xdr:rowOff>28575</xdr:rowOff>
    </xdr:from>
    <xdr:to>
      <xdr:col>2</xdr:col>
      <xdr:colOff>142875</xdr:colOff>
      <xdr:row>18</xdr:row>
      <xdr:rowOff>104775</xdr:rowOff>
    </xdr:to>
    <xdr:sp macro="" textlink="">
      <xdr:nvSpPr>
        <xdr:cNvPr id="3" name="AutoShape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 flipH="1">
          <a:off x="4800600" y="3533775"/>
          <a:ext cx="114300" cy="476250"/>
        </a:xfrm>
        <a:prstGeom prst="leftBracket">
          <a:avLst>
            <a:gd name="adj" fmla="val 3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4"/>
  <sheetViews>
    <sheetView zoomScale="125" workbookViewId="0">
      <selection activeCell="A2" sqref="A2:F2"/>
    </sheetView>
  </sheetViews>
  <sheetFormatPr baseColWidth="10" defaultRowHeight="15" x14ac:dyDescent="0.2"/>
  <cols>
    <col min="1" max="1" width="22.83203125" customWidth="1"/>
    <col min="2" max="2" width="17.5" customWidth="1"/>
    <col min="3" max="3" width="16.83203125" customWidth="1"/>
    <col min="4" max="4" width="9.1640625" customWidth="1"/>
    <col min="5" max="5" width="15" customWidth="1"/>
    <col min="6" max="6" width="17.6640625" customWidth="1"/>
  </cols>
  <sheetData>
    <row r="2" spans="1:6" ht="21" x14ac:dyDescent="0.25">
      <c r="A2" s="76" t="s">
        <v>106</v>
      </c>
      <c r="B2" s="77"/>
      <c r="C2" s="77"/>
      <c r="D2" s="77"/>
      <c r="E2" s="77"/>
      <c r="F2" s="77"/>
    </row>
    <row r="4" spans="1:6" ht="15.75" customHeight="1" x14ac:dyDescent="0.2">
      <c r="A4" s="78" t="s">
        <v>0</v>
      </c>
      <c r="B4" s="80" t="s">
        <v>1</v>
      </c>
      <c r="C4" s="80" t="s">
        <v>2</v>
      </c>
      <c r="D4" s="80" t="s">
        <v>3</v>
      </c>
      <c r="E4" s="82" t="s">
        <v>4</v>
      </c>
      <c r="F4" s="84" t="s">
        <v>5</v>
      </c>
    </row>
    <row r="5" spans="1:6" ht="31.5" customHeight="1" x14ac:dyDescent="0.2">
      <c r="A5" s="79"/>
      <c r="B5" s="81"/>
      <c r="C5" s="81"/>
      <c r="D5" s="81"/>
      <c r="E5" s="83"/>
      <c r="F5" s="85"/>
    </row>
    <row r="6" spans="1:6" ht="16" x14ac:dyDescent="0.2">
      <c r="A6" s="70" t="s">
        <v>6</v>
      </c>
      <c r="B6" s="1" t="s">
        <v>7</v>
      </c>
      <c r="C6" s="1" t="s">
        <v>8</v>
      </c>
      <c r="D6" s="2">
        <v>90</v>
      </c>
      <c r="E6" s="3">
        <v>68650</v>
      </c>
      <c r="F6" s="4">
        <v>7000</v>
      </c>
    </row>
    <row r="7" spans="1:6" ht="16" x14ac:dyDescent="0.2">
      <c r="A7" s="71"/>
      <c r="B7" s="1" t="s">
        <v>7</v>
      </c>
      <c r="C7" s="1" t="s">
        <v>9</v>
      </c>
      <c r="D7" s="2">
        <v>100</v>
      </c>
      <c r="E7" s="3">
        <v>71500</v>
      </c>
      <c r="F7" s="4">
        <v>7000</v>
      </c>
    </row>
    <row r="8" spans="1:6" ht="21" customHeight="1" x14ac:dyDescent="0.2">
      <c r="A8" s="5" t="s">
        <v>10</v>
      </c>
      <c r="B8" s="6" t="s">
        <v>11</v>
      </c>
      <c r="C8" s="6" t="s">
        <v>12</v>
      </c>
      <c r="D8" s="7">
        <v>95</v>
      </c>
      <c r="E8" s="8">
        <v>63000</v>
      </c>
      <c r="F8" s="8">
        <v>6000</v>
      </c>
    </row>
    <row r="9" spans="1:6" ht="19.5" customHeight="1" x14ac:dyDescent="0.2">
      <c r="A9" s="9" t="s">
        <v>13</v>
      </c>
      <c r="B9" s="10" t="s">
        <v>14</v>
      </c>
      <c r="C9" s="10" t="s">
        <v>15</v>
      </c>
      <c r="D9" s="11">
        <v>102</v>
      </c>
      <c r="E9" s="12">
        <v>64185</v>
      </c>
      <c r="F9" s="12">
        <v>2000</v>
      </c>
    </row>
    <row r="10" spans="1:6" ht="24.75" customHeight="1" x14ac:dyDescent="0.2">
      <c r="A10" s="72" t="s">
        <v>16</v>
      </c>
      <c r="B10" s="47" t="s">
        <v>17</v>
      </c>
      <c r="C10" s="47" t="s">
        <v>18</v>
      </c>
      <c r="D10" s="48">
        <v>99</v>
      </c>
      <c r="E10" s="49">
        <v>68000</v>
      </c>
      <c r="F10" s="74">
        <v>7500</v>
      </c>
    </row>
    <row r="11" spans="1:6" ht="21.75" customHeight="1" x14ac:dyDescent="0.2">
      <c r="A11" s="73"/>
      <c r="B11" s="47" t="s">
        <v>17</v>
      </c>
      <c r="C11" s="47" t="s">
        <v>19</v>
      </c>
      <c r="D11" s="48">
        <v>110</v>
      </c>
      <c r="E11" s="49">
        <v>71900</v>
      </c>
      <c r="F11" s="75"/>
    </row>
    <row r="12" spans="1:6" ht="22.5" customHeight="1" x14ac:dyDescent="0.2">
      <c r="A12" s="13" t="s">
        <v>20</v>
      </c>
      <c r="B12" s="14" t="s">
        <v>21</v>
      </c>
      <c r="C12" s="14" t="s">
        <v>22</v>
      </c>
      <c r="D12" s="15">
        <v>99</v>
      </c>
      <c r="E12" s="16">
        <v>80000</v>
      </c>
      <c r="F12" s="16">
        <v>5000</v>
      </c>
    </row>
    <row r="13" spans="1:6" ht="27" customHeight="1" x14ac:dyDescent="0.2">
      <c r="A13" s="17" t="s">
        <v>23</v>
      </c>
      <c r="B13" s="18" t="s">
        <v>24</v>
      </c>
      <c r="C13" s="18" t="s">
        <v>25</v>
      </c>
      <c r="D13" s="19">
        <v>95</v>
      </c>
      <c r="E13" s="20">
        <v>80000</v>
      </c>
      <c r="F13" s="20">
        <v>7500</v>
      </c>
    </row>
    <row r="14" spans="1:6" ht="27" customHeight="1" x14ac:dyDescent="0.2">
      <c r="A14" s="21" t="s">
        <v>26</v>
      </c>
      <c r="B14" s="22" t="s">
        <v>27</v>
      </c>
      <c r="C14" s="22" t="s">
        <v>28</v>
      </c>
      <c r="D14" s="23">
        <v>100</v>
      </c>
      <c r="E14" s="24">
        <v>86200</v>
      </c>
      <c r="F14" s="24">
        <v>7000</v>
      </c>
    </row>
  </sheetData>
  <mergeCells count="10">
    <mergeCell ref="A6:A7"/>
    <mergeCell ref="A10:A11"/>
    <mergeCell ref="F10:F11"/>
    <mergeCell ref="A2:F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0"/>
  <sheetViews>
    <sheetView workbookViewId="0">
      <selection activeCell="F16" sqref="F16"/>
    </sheetView>
  </sheetViews>
  <sheetFormatPr baseColWidth="10" defaultRowHeight="15" x14ac:dyDescent="0.2"/>
  <cols>
    <col min="1" max="1" width="37.83203125" customWidth="1"/>
    <col min="2" max="2" width="36.5" customWidth="1"/>
    <col min="3" max="3" width="15.1640625" customWidth="1"/>
    <col min="4" max="4" width="14.5" customWidth="1"/>
  </cols>
  <sheetData>
    <row r="1" spans="1:8" ht="20" x14ac:dyDescent="0.2">
      <c r="A1" s="95" t="s">
        <v>55</v>
      </c>
      <c r="B1" s="95"/>
      <c r="C1" s="95"/>
      <c r="D1" s="95"/>
      <c r="E1" s="25"/>
      <c r="F1" s="25"/>
      <c r="G1" s="25"/>
      <c r="H1" s="25"/>
    </row>
    <row r="2" spans="1:8" ht="16" x14ac:dyDescent="0.2">
      <c r="A2" s="55"/>
      <c r="B2" s="56"/>
      <c r="C2" s="56"/>
      <c r="D2" s="56"/>
    </row>
    <row r="3" spans="1:8" ht="16" x14ac:dyDescent="0.2">
      <c r="A3" s="57"/>
      <c r="B3" s="56"/>
      <c r="C3" s="56"/>
      <c r="D3" s="56"/>
    </row>
    <row r="4" spans="1:8" ht="16" x14ac:dyDescent="0.2">
      <c r="A4" s="96" t="s">
        <v>54</v>
      </c>
      <c r="B4" s="96"/>
      <c r="C4" s="96"/>
      <c r="D4" s="96"/>
    </row>
    <row r="5" spans="1:8" ht="16" x14ac:dyDescent="0.2">
      <c r="A5" s="58" t="s">
        <v>53</v>
      </c>
      <c r="B5" s="56"/>
      <c r="C5" s="56"/>
      <c r="D5" s="56"/>
    </row>
    <row r="6" spans="1:8" ht="17" thickBot="1" x14ac:dyDescent="0.25">
      <c r="A6" s="59"/>
      <c r="B6" s="56"/>
      <c r="C6" s="56"/>
      <c r="D6" s="56"/>
    </row>
    <row r="7" spans="1:8" ht="35" thickBot="1" x14ac:dyDescent="0.25">
      <c r="A7" s="60" t="s">
        <v>52</v>
      </c>
      <c r="B7" s="61" t="s">
        <v>51</v>
      </c>
      <c r="C7" s="56"/>
      <c r="D7" s="56"/>
    </row>
    <row r="8" spans="1:8" ht="18" thickBot="1" x14ac:dyDescent="0.25">
      <c r="A8" s="62" t="s">
        <v>50</v>
      </c>
      <c r="B8" s="63">
        <v>0.4</v>
      </c>
      <c r="C8" s="56"/>
      <c r="D8" s="56"/>
    </row>
    <row r="9" spans="1:8" ht="18" thickBot="1" x14ac:dyDescent="0.25">
      <c r="A9" s="64" t="s">
        <v>49</v>
      </c>
      <c r="B9" s="63">
        <v>0.5</v>
      </c>
      <c r="C9" s="56"/>
      <c r="D9" s="56"/>
    </row>
    <row r="10" spans="1:8" ht="18" thickBot="1" x14ac:dyDescent="0.25">
      <c r="A10" s="64" t="s">
        <v>48</v>
      </c>
      <c r="B10" s="63">
        <v>0.1</v>
      </c>
      <c r="C10" s="56"/>
      <c r="D10" s="56"/>
    </row>
    <row r="11" spans="1:8" ht="16" x14ac:dyDescent="0.2">
      <c r="A11" s="57"/>
      <c r="B11" s="56"/>
      <c r="C11" s="56"/>
      <c r="D11" s="56"/>
    </row>
    <row r="12" spans="1:8" ht="16" x14ac:dyDescent="0.2">
      <c r="A12" s="87" t="s">
        <v>47</v>
      </c>
      <c r="B12" s="87"/>
      <c r="C12" s="87"/>
      <c r="D12" s="56"/>
    </row>
    <row r="13" spans="1:8" ht="16" x14ac:dyDescent="0.2">
      <c r="A13" s="86" t="s">
        <v>88</v>
      </c>
      <c r="B13" s="86"/>
      <c r="C13" s="56"/>
      <c r="D13" s="56"/>
    </row>
    <row r="14" spans="1:8" ht="16" x14ac:dyDescent="0.2">
      <c r="A14" s="58"/>
      <c r="B14" s="65"/>
      <c r="C14" s="56"/>
      <c r="D14" s="56"/>
    </row>
    <row r="15" spans="1:8" ht="16" x14ac:dyDescent="0.2">
      <c r="A15" s="86" t="s">
        <v>89</v>
      </c>
      <c r="B15" s="86"/>
      <c r="C15" s="56"/>
      <c r="D15" s="56"/>
    </row>
    <row r="16" spans="1:8" ht="16" x14ac:dyDescent="0.2">
      <c r="A16" s="56"/>
      <c r="B16" s="56"/>
      <c r="C16" s="56"/>
      <c r="D16" s="56"/>
    </row>
    <row r="17" spans="1:4" ht="16" x14ac:dyDescent="0.2">
      <c r="A17" s="56"/>
      <c r="B17" s="58" t="s">
        <v>46</v>
      </c>
      <c r="C17" s="56"/>
      <c r="D17" s="56"/>
    </row>
    <row r="18" spans="1:4" ht="16" x14ac:dyDescent="0.2">
      <c r="A18" s="66" t="s">
        <v>45</v>
      </c>
      <c r="B18" s="58" t="s">
        <v>44</v>
      </c>
      <c r="C18" s="56"/>
      <c r="D18" s="56"/>
    </row>
    <row r="19" spans="1:4" ht="16" x14ac:dyDescent="0.2">
      <c r="A19" s="56"/>
      <c r="B19" s="58" t="s">
        <v>43</v>
      </c>
      <c r="C19" s="56"/>
      <c r="D19" s="56"/>
    </row>
    <row r="20" spans="1:4" ht="16" x14ac:dyDescent="0.2">
      <c r="A20" s="57"/>
      <c r="B20" s="56"/>
      <c r="C20" s="56"/>
      <c r="D20" s="56"/>
    </row>
    <row r="21" spans="1:4" ht="16" x14ac:dyDescent="0.2">
      <c r="A21" s="87" t="s">
        <v>42</v>
      </c>
      <c r="B21" s="87"/>
      <c r="C21" s="87"/>
      <c r="D21" s="56"/>
    </row>
    <row r="22" spans="1:4" ht="16" x14ac:dyDescent="0.2">
      <c r="A22" s="86" t="s">
        <v>90</v>
      </c>
      <c r="B22" s="86"/>
      <c r="C22" s="56"/>
      <c r="D22" s="56"/>
    </row>
    <row r="23" spans="1:4" ht="16" x14ac:dyDescent="0.2">
      <c r="A23" s="86" t="s">
        <v>91</v>
      </c>
      <c r="B23" s="86"/>
      <c r="C23" s="86"/>
      <c r="D23" s="56"/>
    </row>
    <row r="24" spans="1:4" ht="16" x14ac:dyDescent="0.2">
      <c r="A24" s="86" t="s">
        <v>92</v>
      </c>
      <c r="B24" s="86"/>
      <c r="C24" s="56"/>
      <c r="D24" s="56"/>
    </row>
    <row r="25" spans="1:4" ht="16" x14ac:dyDescent="0.2">
      <c r="A25" s="86" t="s">
        <v>93</v>
      </c>
      <c r="B25" s="86"/>
      <c r="C25" s="56"/>
      <c r="D25" s="56"/>
    </row>
    <row r="26" spans="1:4" ht="16" x14ac:dyDescent="0.2">
      <c r="A26" s="66"/>
      <c r="B26" s="66"/>
      <c r="C26" s="56"/>
      <c r="D26" s="56"/>
    </row>
    <row r="27" spans="1:4" ht="15.75" customHeight="1" x14ac:dyDescent="0.2">
      <c r="A27" s="86" t="s">
        <v>41</v>
      </c>
      <c r="B27" s="86"/>
      <c r="C27" s="86"/>
      <c r="D27" s="86"/>
    </row>
    <row r="28" spans="1:4" ht="17" thickBot="1" x14ac:dyDescent="0.25">
      <c r="A28" s="57"/>
      <c r="B28" s="56"/>
      <c r="C28" s="56"/>
      <c r="D28" s="56"/>
    </row>
    <row r="29" spans="1:4" ht="35" thickBot="1" x14ac:dyDescent="0.25">
      <c r="A29" s="60" t="s">
        <v>40</v>
      </c>
      <c r="B29" s="61" t="s">
        <v>39</v>
      </c>
      <c r="C29" s="61" t="s">
        <v>38</v>
      </c>
      <c r="D29" s="61" t="s">
        <v>37</v>
      </c>
    </row>
    <row r="30" spans="1:4" ht="17" x14ac:dyDescent="0.2">
      <c r="A30" s="88" t="s">
        <v>101</v>
      </c>
      <c r="B30" s="67" t="s">
        <v>36</v>
      </c>
      <c r="C30" s="90" t="s">
        <v>94</v>
      </c>
      <c r="D30" s="90" t="s">
        <v>35</v>
      </c>
    </row>
    <row r="31" spans="1:4" ht="61" customHeight="1" thickBot="1" x14ac:dyDescent="0.25">
      <c r="A31" s="89"/>
      <c r="B31" s="68" t="s">
        <v>34</v>
      </c>
      <c r="C31" s="91"/>
      <c r="D31" s="91"/>
    </row>
    <row r="32" spans="1:4" ht="69" thickBot="1" x14ac:dyDescent="0.25">
      <c r="A32" s="69" t="s">
        <v>95</v>
      </c>
      <c r="B32" s="68" t="s">
        <v>33</v>
      </c>
      <c r="C32" s="68" t="s">
        <v>94</v>
      </c>
      <c r="D32" s="68" t="s">
        <v>32</v>
      </c>
    </row>
    <row r="33" spans="1:4" ht="18" thickBot="1" x14ac:dyDescent="0.25">
      <c r="A33" s="69" t="s">
        <v>96</v>
      </c>
      <c r="B33" s="92" t="s">
        <v>31</v>
      </c>
      <c r="C33" s="93"/>
      <c r="D33" s="94"/>
    </row>
    <row r="34" spans="1:4" ht="74.25" customHeight="1" thickBot="1" x14ac:dyDescent="0.25">
      <c r="A34" s="69" t="s">
        <v>97</v>
      </c>
      <c r="B34" s="92" t="s">
        <v>30</v>
      </c>
      <c r="C34" s="93"/>
      <c r="D34" s="94"/>
    </row>
    <row r="35" spans="1:4" ht="16" x14ac:dyDescent="0.2">
      <c r="A35" s="57"/>
      <c r="B35" s="56"/>
      <c r="C35" s="56"/>
      <c r="D35" s="56"/>
    </row>
    <row r="36" spans="1:4" ht="16" x14ac:dyDescent="0.2">
      <c r="A36" s="87" t="s">
        <v>29</v>
      </c>
      <c r="B36" s="87"/>
      <c r="C36" s="56"/>
      <c r="D36" s="56"/>
    </row>
    <row r="37" spans="1:4" ht="16" x14ac:dyDescent="0.2">
      <c r="A37" s="86" t="s">
        <v>98</v>
      </c>
      <c r="B37" s="86"/>
      <c r="C37" s="56"/>
      <c r="D37" s="56"/>
    </row>
    <row r="38" spans="1:4" ht="16" x14ac:dyDescent="0.2">
      <c r="A38" s="86" t="s">
        <v>99</v>
      </c>
      <c r="B38" s="86"/>
      <c r="C38" s="56"/>
      <c r="D38" s="56"/>
    </row>
    <row r="39" spans="1:4" ht="16" x14ac:dyDescent="0.2">
      <c r="A39" s="86" t="s">
        <v>100</v>
      </c>
      <c r="B39" s="86"/>
      <c r="C39" s="56"/>
      <c r="D39" s="56"/>
    </row>
    <row r="40" spans="1:4" ht="16" x14ac:dyDescent="0.2">
      <c r="A40" s="56"/>
      <c r="B40" s="56"/>
      <c r="C40" s="56"/>
      <c r="D40" s="56"/>
    </row>
  </sheetData>
  <mergeCells count="20">
    <mergeCell ref="A1:D1"/>
    <mergeCell ref="B34:D34"/>
    <mergeCell ref="A4:D4"/>
    <mergeCell ref="A12:C12"/>
    <mergeCell ref="A13:B13"/>
    <mergeCell ref="A15:B15"/>
    <mergeCell ref="A22:B22"/>
    <mergeCell ref="A37:B37"/>
    <mergeCell ref="A38:B38"/>
    <mergeCell ref="A39:B39"/>
    <mergeCell ref="A21:C21"/>
    <mergeCell ref="A27:D27"/>
    <mergeCell ref="A23:C23"/>
    <mergeCell ref="A24:B24"/>
    <mergeCell ref="A30:A31"/>
    <mergeCell ref="C30:C31"/>
    <mergeCell ref="D30:D31"/>
    <mergeCell ref="B33:D33"/>
    <mergeCell ref="A25:B25"/>
    <mergeCell ref="A36:B36"/>
  </mergeCells>
  <pageMargins left="0.7" right="0.7" top="0.75" bottom="0.75" header="0.3" footer="0.3"/>
  <pageSetup paperSize="9" scale="8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9"/>
  <sheetViews>
    <sheetView tabSelected="1" zoomScale="89" zoomScaleNormal="80" workbookViewId="0">
      <selection activeCell="H11" sqref="H11"/>
    </sheetView>
  </sheetViews>
  <sheetFormatPr baseColWidth="10" defaultRowHeight="15" x14ac:dyDescent="0.2"/>
  <cols>
    <col min="1" max="2" width="10.5" bestFit="1" customWidth="1"/>
    <col min="3" max="3" width="14.33203125" bestFit="1" customWidth="1"/>
    <col min="4" max="4" width="6.6640625" customWidth="1"/>
    <col min="5" max="5" width="14.5" customWidth="1"/>
    <col min="6" max="6" width="10.33203125" customWidth="1"/>
    <col min="7" max="7" width="13.1640625" customWidth="1"/>
    <col min="8" max="8" width="22.6640625" bestFit="1" customWidth="1"/>
    <col min="9" max="9" width="16.5" customWidth="1"/>
    <col min="10" max="11" width="17" customWidth="1"/>
    <col min="12" max="12" width="39.83203125" customWidth="1"/>
    <col min="13" max="13" width="14.83203125" customWidth="1"/>
    <col min="14" max="14" width="12.1640625" customWidth="1"/>
    <col min="15" max="15" width="15.1640625" customWidth="1"/>
    <col min="16" max="16" width="8.6640625" bestFit="1" customWidth="1"/>
    <col min="17" max="17" width="14.33203125" customWidth="1"/>
    <col min="18" max="18" width="17.33203125" customWidth="1"/>
  </cols>
  <sheetData>
    <row r="1" spans="1:18" ht="24" x14ac:dyDescent="0.3">
      <c r="A1" s="97" t="s">
        <v>105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3" spans="1:18" ht="16" x14ac:dyDescent="0.2">
      <c r="A3" s="98" t="s">
        <v>0</v>
      </c>
      <c r="B3" s="98" t="s">
        <v>1</v>
      </c>
      <c r="C3" s="98" t="s">
        <v>2</v>
      </c>
      <c r="D3" s="98" t="s">
        <v>3</v>
      </c>
      <c r="E3" s="105" t="s">
        <v>4</v>
      </c>
      <c r="F3" s="106" t="s">
        <v>5</v>
      </c>
      <c r="G3" s="98" t="s">
        <v>56</v>
      </c>
      <c r="H3" s="98" t="s">
        <v>49</v>
      </c>
      <c r="I3" s="98"/>
      <c r="J3" s="98"/>
      <c r="K3" s="98"/>
      <c r="L3" s="98"/>
      <c r="M3" s="98"/>
      <c r="N3" s="98" t="s">
        <v>57</v>
      </c>
      <c r="O3" s="98" t="s">
        <v>58</v>
      </c>
      <c r="P3" s="98" t="s">
        <v>59</v>
      </c>
      <c r="Q3" s="98" t="s">
        <v>60</v>
      </c>
      <c r="R3" s="98" t="s">
        <v>61</v>
      </c>
    </row>
    <row r="4" spans="1:18" ht="21.75" customHeight="1" x14ac:dyDescent="0.2">
      <c r="A4" s="98"/>
      <c r="B4" s="98"/>
      <c r="C4" s="98"/>
      <c r="D4" s="98"/>
      <c r="E4" s="105"/>
      <c r="F4" s="106"/>
      <c r="G4" s="98"/>
      <c r="H4" s="26" t="s">
        <v>62</v>
      </c>
      <c r="I4" s="26" t="s">
        <v>63</v>
      </c>
      <c r="J4" s="26" t="s">
        <v>64</v>
      </c>
      <c r="K4" s="26" t="s">
        <v>65</v>
      </c>
      <c r="L4" s="26" t="s">
        <v>66</v>
      </c>
      <c r="M4" s="26" t="s">
        <v>67</v>
      </c>
      <c r="N4" s="98"/>
      <c r="O4" s="98"/>
      <c r="P4" s="98"/>
      <c r="Q4" s="98"/>
      <c r="R4" s="98"/>
    </row>
    <row r="5" spans="1:18" ht="81" customHeight="1" x14ac:dyDescent="0.2">
      <c r="A5" s="27" t="s">
        <v>6</v>
      </c>
      <c r="B5" s="28" t="s">
        <v>7</v>
      </c>
      <c r="C5" s="28" t="s">
        <v>8</v>
      </c>
      <c r="D5" s="28">
        <v>90</v>
      </c>
      <c r="E5" s="29">
        <v>68650</v>
      </c>
      <c r="F5" s="30">
        <v>7000</v>
      </c>
      <c r="G5" s="31">
        <f>100*63000/68650</f>
        <v>91.76984705025491</v>
      </c>
      <c r="H5" s="32" t="s">
        <v>68</v>
      </c>
      <c r="I5" s="28">
        <v>9</v>
      </c>
      <c r="J5" s="33" t="s">
        <v>69</v>
      </c>
      <c r="K5" s="28">
        <v>18</v>
      </c>
      <c r="L5" s="34" t="s">
        <v>70</v>
      </c>
      <c r="M5" s="28">
        <v>44</v>
      </c>
      <c r="N5" s="28" t="s">
        <v>71</v>
      </c>
      <c r="O5" s="28">
        <v>0</v>
      </c>
      <c r="P5" s="28" t="s">
        <v>72</v>
      </c>
      <c r="Q5" s="28">
        <v>10</v>
      </c>
      <c r="R5" s="31">
        <f>(G5*0.4)+((I5+K5+M5+O5)*0.5)+(Q5*0.1)</f>
        <v>73.207938820101958</v>
      </c>
    </row>
    <row r="6" spans="1:18" ht="119" x14ac:dyDescent="0.2">
      <c r="A6" s="35" t="s">
        <v>10</v>
      </c>
      <c r="B6" s="36" t="s">
        <v>11</v>
      </c>
      <c r="C6" s="36" t="s">
        <v>12</v>
      </c>
      <c r="D6" s="36">
        <v>95</v>
      </c>
      <c r="E6" s="37">
        <v>63000</v>
      </c>
      <c r="F6" s="37">
        <v>6000</v>
      </c>
      <c r="G6" s="38">
        <v>100</v>
      </c>
      <c r="H6" s="39" t="s">
        <v>73</v>
      </c>
      <c r="I6" s="36">
        <v>16</v>
      </c>
      <c r="J6" s="39" t="s">
        <v>74</v>
      </c>
      <c r="K6" s="36">
        <v>18</v>
      </c>
      <c r="L6" s="40" t="s">
        <v>104</v>
      </c>
      <c r="M6" s="36">
        <v>50</v>
      </c>
      <c r="N6" s="36" t="s">
        <v>75</v>
      </c>
      <c r="O6" s="36">
        <v>9</v>
      </c>
      <c r="P6" s="39" t="s">
        <v>76</v>
      </c>
      <c r="Q6" s="36">
        <v>18</v>
      </c>
      <c r="R6" s="38">
        <f t="shared" ref="R6:R9" si="0">(G6*0.4)+((I6+K6+M6+O6)*0.5)+(Q6*0.1)</f>
        <v>88.3</v>
      </c>
    </row>
    <row r="7" spans="1:18" ht="119" x14ac:dyDescent="0.2">
      <c r="A7" s="41" t="s">
        <v>13</v>
      </c>
      <c r="B7" s="42" t="s">
        <v>14</v>
      </c>
      <c r="C7" s="42" t="s">
        <v>15</v>
      </c>
      <c r="D7" s="42">
        <v>102</v>
      </c>
      <c r="E7" s="43">
        <v>64185</v>
      </c>
      <c r="F7" s="43">
        <v>2000</v>
      </c>
      <c r="G7" s="44">
        <f>100*63000/64185</f>
        <v>98.15377424631923</v>
      </c>
      <c r="H7" s="45" t="s">
        <v>77</v>
      </c>
      <c r="I7" s="42">
        <v>4</v>
      </c>
      <c r="J7" s="45" t="s">
        <v>78</v>
      </c>
      <c r="K7" s="42">
        <v>10</v>
      </c>
      <c r="L7" s="46" t="s">
        <v>79</v>
      </c>
      <c r="M7" s="42">
        <v>40</v>
      </c>
      <c r="N7" s="42" t="s">
        <v>80</v>
      </c>
      <c r="O7" s="42">
        <v>1</v>
      </c>
      <c r="P7" s="42" t="s">
        <v>81</v>
      </c>
      <c r="Q7" s="42">
        <v>18</v>
      </c>
      <c r="R7" s="44">
        <f t="shared" si="0"/>
        <v>68.561509698527701</v>
      </c>
    </row>
    <row r="8" spans="1:18" ht="119" x14ac:dyDescent="0.2">
      <c r="A8" s="99" t="s">
        <v>16</v>
      </c>
      <c r="B8" s="50" t="s">
        <v>17</v>
      </c>
      <c r="C8" s="50" t="s">
        <v>82</v>
      </c>
      <c r="D8" s="50">
        <v>99</v>
      </c>
      <c r="E8" s="51">
        <v>68000</v>
      </c>
      <c r="F8" s="74">
        <v>7500</v>
      </c>
      <c r="G8" s="52">
        <f>100*63000/68000</f>
        <v>92.647058823529406</v>
      </c>
      <c r="H8" s="101" t="s">
        <v>83</v>
      </c>
      <c r="I8" s="103">
        <v>6</v>
      </c>
      <c r="J8" s="101" t="s">
        <v>74</v>
      </c>
      <c r="K8" s="103">
        <v>18</v>
      </c>
      <c r="L8" s="53" t="s">
        <v>102</v>
      </c>
      <c r="M8" s="103">
        <v>44</v>
      </c>
      <c r="N8" s="103" t="s">
        <v>84</v>
      </c>
      <c r="O8" s="103">
        <v>4</v>
      </c>
      <c r="P8" s="50" t="s">
        <v>85</v>
      </c>
      <c r="Q8" s="50">
        <v>0</v>
      </c>
      <c r="R8" s="52">
        <f t="shared" si="0"/>
        <v>73.058823529411768</v>
      </c>
    </row>
    <row r="9" spans="1:18" ht="119" x14ac:dyDescent="0.2">
      <c r="A9" s="100"/>
      <c r="B9" s="50" t="s">
        <v>17</v>
      </c>
      <c r="C9" s="50" t="s">
        <v>86</v>
      </c>
      <c r="D9" s="50">
        <v>110</v>
      </c>
      <c r="E9" s="51">
        <v>71900</v>
      </c>
      <c r="F9" s="75"/>
      <c r="G9" s="52">
        <f>100*63000/71900</f>
        <v>87.621696801112662</v>
      </c>
      <c r="H9" s="102"/>
      <c r="I9" s="104"/>
      <c r="J9" s="102"/>
      <c r="K9" s="104"/>
      <c r="L9" s="53" t="s">
        <v>103</v>
      </c>
      <c r="M9" s="104"/>
      <c r="N9" s="104"/>
      <c r="O9" s="104"/>
      <c r="P9" s="54" t="s">
        <v>87</v>
      </c>
      <c r="Q9" s="50">
        <v>18</v>
      </c>
      <c r="R9" s="52">
        <f t="shared" si="0"/>
        <v>36.848678720445065</v>
      </c>
    </row>
  </sheetData>
  <mergeCells count="23">
    <mergeCell ref="Q3:Q4"/>
    <mergeCell ref="A3:A4"/>
    <mergeCell ref="B3:B4"/>
    <mergeCell ref="C3:C4"/>
    <mergeCell ref="D3:D4"/>
    <mergeCell ref="E3:E4"/>
    <mergeCell ref="F3:F4"/>
    <mergeCell ref="A1:R1"/>
    <mergeCell ref="R3:R4"/>
    <mergeCell ref="A8:A9"/>
    <mergeCell ref="F8:F9"/>
    <mergeCell ref="H8:H9"/>
    <mergeCell ref="I8:I9"/>
    <mergeCell ref="J8:J9"/>
    <mergeCell ref="K8:K9"/>
    <mergeCell ref="M8:M9"/>
    <mergeCell ref="N8:N9"/>
    <mergeCell ref="O8:O9"/>
    <mergeCell ref="G3:G4"/>
    <mergeCell ref="H3:M3"/>
    <mergeCell ref="N3:N4"/>
    <mergeCell ref="O3:O4"/>
    <mergeCell ref="P3:P4"/>
  </mergeCells>
  <pageMargins left="0.7" right="0.7" top="0.75" bottom="0.75" header="0.3" footer="0.3"/>
  <pageSetup paperSize="8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1</vt:lpstr>
      <vt:lpstr>2</vt:lpstr>
      <vt:lpstr>3</vt:lpstr>
      <vt:lpstr>'2'!_Toc525633091</vt:lpstr>
      <vt:lpstr>'2'!_Toc526651681</vt:lpstr>
      <vt:lpstr>'2'!_Toc526651682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Microsoft Office User</cp:lastModifiedBy>
  <dcterms:created xsi:type="dcterms:W3CDTF">2019-11-19T09:41:02Z</dcterms:created>
  <dcterms:modified xsi:type="dcterms:W3CDTF">2019-11-19T10:24:00Z</dcterms:modified>
</cp:coreProperties>
</file>